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  <sheet name="Resumen" sheetId="2" state="visible" r:id="rId2"/>
    <sheet name="Parametr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7" customWidth="1" min="4" max="4"/>
    <col width="24" customWidth="1" min="5" max="5"/>
    <col width="18" customWidth="1" min="6" max="6"/>
    <col width="20" customWidth="1" min="7" max="7"/>
    <col width="22" customWidth="1" min="8" max="8"/>
    <col width="20" customWidth="1" min="9" max="9"/>
    <col width="26" customWidth="1" min="10" max="10"/>
    <col width="23" customWidth="1" min="11" max="11"/>
  </cols>
  <sheetData>
    <row r="1">
      <c r="A1" s="1" t="inlineStr">
        <is>
          <t>Código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Año de compra</t>
        </is>
      </c>
      <c r="E1" s="1" t="inlineStr">
        <is>
          <t>Coste de adquisición</t>
        </is>
      </c>
      <c r="F1" s="1" t="inlineStr">
        <is>
          <t>Valor residual</t>
        </is>
      </c>
      <c r="G1" s="1" t="inlineStr">
        <is>
          <t>Vida útil (años)</t>
        </is>
      </c>
      <c r="H1" s="1" t="inlineStr">
        <is>
          <t>Depreciación anual</t>
        </is>
      </c>
      <c r="I1" s="1" t="inlineStr">
        <is>
          <t>Años depreciados</t>
        </is>
      </c>
      <c r="J1" s="1" t="inlineStr">
        <is>
          <t>Depreciación acumulada</t>
        </is>
      </c>
      <c r="K1" s="1" t="inlineStr">
        <is>
          <t>Valor contable neto</t>
        </is>
      </c>
    </row>
    <row r="2">
      <c r="A2" t="inlineStr">
        <is>
          <t>AF-001</t>
        </is>
      </c>
      <c r="B2" t="inlineStr">
        <is>
          <t>Escritorio de oficina</t>
        </is>
      </c>
      <c r="C2" t="inlineStr">
        <is>
          <t>Mobiliario</t>
        </is>
      </c>
      <c r="D2" t="n">
        <v>2021</v>
      </c>
      <c r="E2" t="n">
        <v>450</v>
      </c>
      <c r="F2" t="n">
        <v>0</v>
      </c>
      <c r="G2" t="n">
        <v>10</v>
      </c>
      <c r="H2">
        <f>IF(G2=0,0,(E2-F2)/G2)</f>
        <v/>
      </c>
      <c r="I2">
        <f>MIN(G2,MAX(0,Parametros!$B$2-D2+1))</f>
        <v/>
      </c>
      <c r="J2">
        <f>H2*I2</f>
        <v/>
      </c>
      <c r="K2">
        <f>E2-J2</f>
        <v/>
      </c>
    </row>
    <row r="3">
      <c r="A3" t="inlineStr">
        <is>
          <t>AF-002</t>
        </is>
      </c>
      <c r="B3" t="inlineStr">
        <is>
          <t>Portátil Latitude</t>
        </is>
      </c>
      <c r="C3" t="inlineStr">
        <is>
          <t>Equipos informáticos</t>
        </is>
      </c>
      <c r="D3" t="n">
        <v>2023</v>
      </c>
      <c r="E3" t="n">
        <v>1200</v>
      </c>
      <c r="F3" t="n">
        <v>100</v>
      </c>
      <c r="G3" t="n">
        <v>4</v>
      </c>
      <c r="H3">
        <f>IF(G3=0,0,(E3-F3)/G3)</f>
        <v/>
      </c>
      <c r="I3">
        <f>MIN(G3,MAX(0,Parametros!$B$2-D3+1))</f>
        <v/>
      </c>
      <c r="J3">
        <f>H3*I3</f>
        <v/>
      </c>
      <c r="K3">
        <f>E3-J3</f>
        <v/>
      </c>
    </row>
    <row r="4">
      <c r="A4" t="inlineStr">
        <is>
          <t>AF-003</t>
        </is>
      </c>
      <c r="B4" t="inlineStr">
        <is>
          <t>Servidor NAS</t>
        </is>
      </c>
      <c r="C4" t="inlineStr">
        <is>
          <t>Equipos informáticos</t>
        </is>
      </c>
      <c r="D4" t="n">
        <v>2022</v>
      </c>
      <c r="E4" t="n">
        <v>2400</v>
      </c>
      <c r="F4" t="n">
        <v>200</v>
      </c>
      <c r="G4" t="n">
        <v>5</v>
      </c>
      <c r="H4">
        <f>IF(G4=0,0,(E4-F4)/G4)</f>
        <v/>
      </c>
      <c r="I4">
        <f>MIN(G4,MAX(0,Parametros!$B$2-D4+1))</f>
        <v/>
      </c>
      <c r="J4">
        <f>H4*I4</f>
        <v/>
      </c>
      <c r="K4">
        <f>E4-J4</f>
        <v/>
      </c>
    </row>
    <row r="5">
      <c r="A5" t="inlineStr">
        <is>
          <t>AF-004</t>
        </is>
      </c>
      <c r="B5" t="inlineStr">
        <is>
          <t>Furgoneta de reparto</t>
        </is>
      </c>
      <c r="C5" t="inlineStr">
        <is>
          <t>Vehículos</t>
        </is>
      </c>
      <c r="D5" t="n">
        <v>2022</v>
      </c>
      <c r="E5" t="n">
        <v>18500</v>
      </c>
      <c r="F5" t="n">
        <v>3000</v>
      </c>
      <c r="G5" t="n">
        <v>8</v>
      </c>
      <c r="H5">
        <f>IF(G5=0,0,(E5-F5)/G5)</f>
        <v/>
      </c>
      <c r="I5">
        <f>MIN(G5,MAX(0,Parametros!$B$2-D5+1))</f>
        <v/>
      </c>
      <c r="J5">
        <f>H5*I5</f>
        <v/>
      </c>
      <c r="K5">
        <f>E5-J5</f>
        <v/>
      </c>
    </row>
    <row r="6">
      <c r="A6" t="inlineStr">
        <is>
          <t>AF-005</t>
        </is>
      </c>
      <c r="B6" t="inlineStr">
        <is>
          <t>Torno CNC</t>
        </is>
      </c>
      <c r="C6" t="inlineStr">
        <is>
          <t>Maquinaria</t>
        </is>
      </c>
      <c r="D6" t="n">
        <v>2020</v>
      </c>
      <c r="E6" t="n">
        <v>32000</v>
      </c>
      <c r="F6" t="n">
        <v>2000</v>
      </c>
      <c r="G6" t="n">
        <v>10</v>
      </c>
      <c r="H6">
        <f>IF(G6=0,0,(E6-F6)/G6)</f>
        <v/>
      </c>
      <c r="I6">
        <f>MIN(G6,MAX(0,Parametros!$B$2-D6+1))</f>
        <v/>
      </c>
      <c r="J6">
        <f>H6*I6</f>
        <v/>
      </c>
      <c r="K6">
        <f>E6-J6</f>
        <v/>
      </c>
    </row>
    <row r="7">
      <c r="A7" t="inlineStr">
        <is>
          <t>AF-006</t>
        </is>
      </c>
      <c r="B7" t="inlineStr">
        <is>
          <t>Impresora multifunción</t>
        </is>
      </c>
      <c r="C7" t="inlineStr">
        <is>
          <t>Equipos informáticos</t>
        </is>
      </c>
      <c r="D7" t="n">
        <v>2024</v>
      </c>
      <c r="E7" t="n">
        <v>850</v>
      </c>
      <c r="F7" t="n">
        <v>50</v>
      </c>
      <c r="G7" t="n">
        <v>4</v>
      </c>
      <c r="H7">
        <f>IF(G7=0,0,(E7-F7)/G7)</f>
        <v/>
      </c>
      <c r="I7">
        <f>MIN(G7,MAX(0,Parametros!$B$2-D7+1))</f>
        <v/>
      </c>
      <c r="J7">
        <f>H7*I7</f>
        <v/>
      </c>
      <c r="K7">
        <f>E7-J7</f>
        <v/>
      </c>
    </row>
    <row r="8">
      <c r="A8" t="inlineStr">
        <is>
          <t>AF-007</t>
        </is>
      </c>
      <c r="B8" t="inlineStr">
        <is>
          <t>Estanterías de almacén</t>
        </is>
      </c>
      <c r="C8" t="inlineStr">
        <is>
          <t>Mobiliario</t>
        </is>
      </c>
      <c r="D8" t="n">
        <v>2019</v>
      </c>
      <c r="E8" t="n">
        <v>3200</v>
      </c>
      <c r="F8" t="n">
        <v>0</v>
      </c>
      <c r="G8" t="n">
        <v>10</v>
      </c>
      <c r="H8">
        <f>IF(G8=0,0,(E8-F8)/G8)</f>
        <v/>
      </c>
      <c r="I8">
        <f>MIN(G8,MAX(0,Parametros!$B$2-D8+1))</f>
        <v/>
      </c>
      <c r="J8">
        <f>H8*I8</f>
        <v/>
      </c>
      <c r="K8">
        <f>E8-J8</f>
        <v/>
      </c>
    </row>
    <row r="9">
      <c r="A9" t="inlineStr">
        <is>
          <t>AF-008</t>
        </is>
      </c>
      <c r="B9" t="inlineStr">
        <is>
          <t>Compresor industrial</t>
        </is>
      </c>
      <c r="C9" t="inlineStr">
        <is>
          <t>Maquinaria</t>
        </is>
      </c>
      <c r="D9" t="n">
        <v>2025</v>
      </c>
      <c r="E9" t="n">
        <v>4200</v>
      </c>
      <c r="F9" t="n">
        <v>300</v>
      </c>
      <c r="G9" t="n">
        <v>8</v>
      </c>
      <c r="H9">
        <f>IF(G9=0,0,(E9-F9)/G9)</f>
        <v/>
      </c>
      <c r="I9">
        <f>MIN(G9,MAX(0,Parametros!$B$2-D9+1))</f>
        <v/>
      </c>
      <c r="J9">
        <f>H9*I9</f>
        <v/>
      </c>
      <c r="K9">
        <f>E9-J9</f>
        <v/>
      </c>
    </row>
    <row r="10">
      <c r="A10" t="inlineStr">
        <is>
          <t>TOTAL</t>
        </is>
      </c>
      <c r="B10" t="inlineStr"/>
      <c r="C10" t="inlineStr"/>
      <c r="D10" t="inlineStr"/>
      <c r="E10">
        <f>SUM(E2:E9)</f>
        <v/>
      </c>
      <c r="F10">
        <f>SUM(F2:F9)</f>
        <v/>
      </c>
      <c r="G10" t="inlineStr"/>
      <c r="H10">
        <f>SUM(H2:H9)</f>
        <v/>
      </c>
      <c r="I10" t="inlineStr"/>
      <c r="J10">
        <f>SUM(J2:J9)</f>
        <v/>
      </c>
      <c r="K10">
        <f>SUM(K2:K9)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6" customWidth="1" min="3" max="3"/>
    <col width="23" customWidth="1" min="4" max="4"/>
  </cols>
  <sheetData>
    <row r="1">
      <c r="A1" s="1" t="inlineStr">
        <is>
          <t>Categoría</t>
        </is>
      </c>
      <c r="B1" s="1" t="inlineStr">
        <is>
          <t>Coste de adquisición</t>
        </is>
      </c>
      <c r="C1" s="1" t="inlineStr">
        <is>
          <t>Depreciación acumulada</t>
        </is>
      </c>
      <c r="D1" s="1" t="inlineStr">
        <is>
          <t>Valor contable neto</t>
        </is>
      </c>
    </row>
    <row r="2">
      <c r="A2" t="inlineStr">
        <is>
          <t>Mobiliario</t>
        </is>
      </c>
      <c r="B2">
        <f>SUMIF(Registro!$C$2:$C$9,A2,Registro!$E$2:$E$9)</f>
        <v/>
      </c>
      <c r="C2">
        <f>SUMIF(Registro!$C$2:$C$9,A2,Registro!$J$2:$J$9)</f>
        <v/>
      </c>
      <c r="D2">
        <f>B2-C2</f>
        <v/>
      </c>
    </row>
    <row r="3">
      <c r="A3" t="inlineStr">
        <is>
          <t>Equipos informáticos</t>
        </is>
      </c>
      <c r="B3">
        <f>SUMIF(Registro!$C$2:$C$9,A3,Registro!$E$2:$E$9)</f>
        <v/>
      </c>
      <c r="C3">
        <f>SUMIF(Registro!$C$2:$C$9,A3,Registro!$J$2:$J$9)</f>
        <v/>
      </c>
      <c r="D3">
        <f>B3-C3</f>
        <v/>
      </c>
    </row>
    <row r="4">
      <c r="A4" t="inlineStr">
        <is>
          <t>Maquinaria</t>
        </is>
      </c>
      <c r="B4">
        <f>SUMIF(Registro!$C$2:$C$9,A4,Registro!$E$2:$E$9)</f>
        <v/>
      </c>
      <c r="C4">
        <f>SUMIF(Registro!$C$2:$C$9,A4,Registro!$J$2:$J$9)</f>
        <v/>
      </c>
      <c r="D4">
        <f>B4-C4</f>
        <v/>
      </c>
    </row>
    <row r="5">
      <c r="A5" t="inlineStr">
        <is>
          <t>Vehículos</t>
        </is>
      </c>
      <c r="B5">
        <f>SUMIF(Registro!$C$2:$C$9,A5,Registro!$E$2:$E$9)</f>
        <v/>
      </c>
      <c r="C5">
        <f>SUMIF(Registro!$C$2:$C$9,A5,Registro!$J$2:$J$9)</f>
        <v/>
      </c>
      <c r="D5">
        <f>B5-C5</f>
        <v/>
      </c>
    </row>
    <row r="6">
      <c r="A6" t="inlineStr">
        <is>
          <t>TOTAL</t>
        </is>
      </c>
      <c r="B6">
        <f>SUM(B2:B5)</f>
        <v/>
      </c>
      <c r="C6">
        <f>SUM(C2:C5)</f>
        <v/>
      </c>
      <c r="D6">
        <f>SUM(D2:D5)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Parámetro</t>
        </is>
      </c>
      <c r="B1" s="1" t="inlineStr">
        <is>
          <t>Valor</t>
        </is>
      </c>
    </row>
    <row r="2">
      <c r="A2" t="inlineStr">
        <is>
          <t>Año de cálculo</t>
        </is>
      </c>
      <c r="B2" t="n">
        <v>2026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2026-10-08T06:31:50Z</dcterms:created>
  <dcterms:modified xsi:type="dcterms:W3CDTF">2026-10-08T06:31:50Z</dcterms:modified>
</cp:coreProperties>
</file>