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Empleados" sheetId="2" state="visible" r:id="rId2"/>
    <sheet name="Solicitudes" sheetId="3" state="visible" r:id="rId3"/>
    <sheet name="Festiv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Parámetro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Año del control</t>
        </is>
      </c>
      <c r="B2" t="n">
        <v>2027</v>
      </c>
      <c r="C2" t="inlineStr">
        <is>
          <t>Solo cuentan las vacaciones aprobadas que empiezan en este año</t>
        </is>
      </c>
    </row>
    <row r="3">
      <c r="A3" t="inlineStr">
        <is>
          <t>Mes que se muestra en Calendario</t>
        </is>
      </c>
      <c r="B3" t="n">
        <v>8</v>
      </c>
      <c r="C3" t="inlineStr">
        <is>
          <t>Número del 1 al 12</t>
        </is>
      </c>
    </row>
    <row r="4">
      <c r="A4" t="inlineStr">
        <is>
          <t>Días de vacaciones por defecto</t>
        </is>
      </c>
      <c r="B4" t="n">
        <v>22</v>
      </c>
      <c r="C4" t="inlineStr">
        <is>
          <t>Valor de ejemplo; consulta tu convenio y la ley de tu país</t>
        </is>
      </c>
    </row>
    <row r="5">
      <c r="A5" t="inlineStr">
        <is>
          <t>Días no laborables</t>
        </is>
      </c>
      <c r="B5" t="inlineStr">
        <is>
          <t>Sábado y domingo</t>
        </is>
      </c>
      <c r="C5" t="inlineStr">
        <is>
          <t>Fijos en la fórmula NETWORKDAYS; los festivos se añaden en la hoja Festivos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37" customWidth="1" min="4" max="4"/>
    <col width="20" customWidth="1" min="5" max="5"/>
    <col width="32" customWidth="1" min="6" max="6"/>
    <col width="30" customWidth="1" min="7" max="7"/>
    <col width="18" customWidth="1" min="8" max="8"/>
    <col width="14" customWidth="1" min="9" max="9"/>
  </cols>
  <sheetData>
    <row r="1">
      <c r="A1" s="1" t="inlineStr">
        <is>
          <t>Empleado</t>
        </is>
      </c>
      <c r="B1" s="1" t="inlineStr">
        <is>
          <t>Departamento</t>
        </is>
      </c>
      <c r="C1" s="1" t="inlineStr">
        <is>
          <t>Días de derecho al año</t>
        </is>
      </c>
      <c r="D1" s="1" t="inlineStr">
        <is>
          <t>Días arrastrados del año anterior</t>
        </is>
      </c>
      <c r="E1" s="1" t="inlineStr">
        <is>
          <t>Total disponible</t>
        </is>
      </c>
      <c r="F1" s="1" t="inlineStr">
        <is>
          <t>Días aprobados (disfrutados)</t>
        </is>
      </c>
      <c r="G1" s="1" t="inlineStr">
        <is>
          <t>Días pendientes de aprobar</t>
        </is>
      </c>
      <c r="H1" s="1" t="inlineStr">
        <is>
          <t>Saldo restante</t>
        </is>
      </c>
      <c r="I1" s="1" t="inlineStr">
        <is>
          <t>% usado</t>
        </is>
      </c>
    </row>
    <row r="2">
      <c r="A2" t="inlineStr">
        <is>
          <t>Ana García</t>
        </is>
      </c>
      <c r="B2" t="inlineStr">
        <is>
          <t>Administración</t>
        </is>
      </c>
      <c r="C2">
        <f>Ajustes!$B$4</f>
        <v/>
      </c>
      <c r="D2" t="n">
        <v>2</v>
      </c>
      <c r="E2">
        <f>C2+D2</f>
        <v/>
      </c>
      <c r="F2">
        <f>SUMIFS(Solicitudes!$D$2:$D$41,Solicitudes!$A$2:$A$41,A2,Solicitudes!$E$2:$E$41,"Aprobada",Solicitudes!$B$2:$B$41,"&gt;="&amp;DATE(Ajustes!$B$2,1,1),Solicitudes!$B$2:$B$41,"&lt;="&amp;DATE(Ajustes!$B$2,12,31))</f>
        <v/>
      </c>
      <c r="G2">
        <f>SUMIFS(Solicitudes!$D$2:$D$41,Solicitudes!$A$2:$A$41,A2,Solicitudes!$E$2:$E$41,"Pendiente",Solicitudes!$B$2:$B$41,"&gt;="&amp;DATE(Ajustes!$B$2,1,1),Solicitudes!$B$2:$B$41,"&lt;="&amp;DATE(Ajustes!$B$2,12,31))</f>
        <v/>
      </c>
      <c r="H2">
        <f>E2-F2</f>
        <v/>
      </c>
      <c r="I2">
        <f>IF(E2=0,0,F2/E2)</f>
        <v/>
      </c>
    </row>
    <row r="3">
      <c r="A3" t="inlineStr">
        <is>
          <t>Luis Martínez</t>
        </is>
      </c>
      <c r="B3" t="inlineStr">
        <is>
          <t>Ventas</t>
        </is>
      </c>
      <c r="C3">
        <f>Ajustes!$B$4</f>
        <v/>
      </c>
      <c r="D3" t="n">
        <v>0</v>
      </c>
      <c r="E3">
        <f>C3+D3</f>
        <v/>
      </c>
      <c r="F3">
        <f>SUMIFS(Solicitudes!$D$2:$D$41,Solicitudes!$A$2:$A$41,A3,Solicitudes!$E$2:$E$41,"Aprobada",Solicitudes!$B$2:$B$41,"&gt;="&amp;DATE(Ajustes!$B$2,1,1),Solicitudes!$B$2:$B$41,"&lt;="&amp;DATE(Ajustes!$B$2,12,31))</f>
        <v/>
      </c>
      <c r="G3">
        <f>SUMIFS(Solicitudes!$D$2:$D$41,Solicitudes!$A$2:$A$41,A3,Solicitudes!$E$2:$E$41,"Pendiente",Solicitudes!$B$2:$B$41,"&gt;="&amp;DATE(Ajustes!$B$2,1,1),Solicitudes!$B$2:$B$41,"&lt;="&amp;DATE(Ajustes!$B$2,12,31))</f>
        <v/>
      </c>
      <c r="H3">
        <f>E3-F3</f>
        <v/>
      </c>
      <c r="I3">
        <f>IF(E3=0,0,F3/E3)</f>
        <v/>
      </c>
    </row>
    <row r="4">
      <c r="A4" t="inlineStr">
        <is>
          <t>Marta Sánchez</t>
        </is>
      </c>
      <c r="B4" t="inlineStr">
        <is>
          <t>Ventas</t>
        </is>
      </c>
      <c r="C4">
        <f>Ajustes!$B$4</f>
        <v/>
      </c>
      <c r="D4" t="n">
        <v>3</v>
      </c>
      <c r="E4">
        <f>C4+D4</f>
        <v/>
      </c>
      <c r="F4">
        <f>SUMIFS(Solicitudes!$D$2:$D$41,Solicitudes!$A$2:$A$41,A4,Solicitudes!$E$2:$E$41,"Aprobada",Solicitudes!$B$2:$B$41,"&gt;="&amp;DATE(Ajustes!$B$2,1,1),Solicitudes!$B$2:$B$41,"&lt;="&amp;DATE(Ajustes!$B$2,12,31))</f>
        <v/>
      </c>
      <c r="G4">
        <f>SUMIFS(Solicitudes!$D$2:$D$41,Solicitudes!$A$2:$A$41,A4,Solicitudes!$E$2:$E$41,"Pendiente",Solicitudes!$B$2:$B$41,"&gt;="&amp;DATE(Ajustes!$B$2,1,1),Solicitudes!$B$2:$B$41,"&lt;="&amp;DATE(Ajustes!$B$2,12,31))</f>
        <v/>
      </c>
      <c r="H4">
        <f>E4-F4</f>
        <v/>
      </c>
      <c r="I4">
        <f>IF(E4=0,0,F4/E4)</f>
        <v/>
      </c>
    </row>
    <row r="5">
      <c r="A5" t="inlineStr">
        <is>
          <t>Carlos Ruiz</t>
        </is>
      </c>
      <c r="B5" t="inlineStr">
        <is>
          <t>Producción</t>
        </is>
      </c>
      <c r="C5">
        <f>Ajustes!$B$4</f>
        <v/>
      </c>
      <c r="D5" t="n">
        <v>0</v>
      </c>
      <c r="E5">
        <f>C5+D5</f>
        <v/>
      </c>
      <c r="F5">
        <f>SUMIFS(Solicitudes!$D$2:$D$41,Solicitudes!$A$2:$A$41,A5,Solicitudes!$E$2:$E$41,"Aprobada",Solicitudes!$B$2:$B$41,"&gt;="&amp;DATE(Ajustes!$B$2,1,1),Solicitudes!$B$2:$B$41,"&lt;="&amp;DATE(Ajustes!$B$2,12,31))</f>
        <v/>
      </c>
      <c r="G5">
        <f>SUMIFS(Solicitudes!$D$2:$D$41,Solicitudes!$A$2:$A$41,A5,Solicitudes!$E$2:$E$41,"Pendiente",Solicitudes!$B$2:$B$41,"&gt;="&amp;DATE(Ajustes!$B$2,1,1),Solicitudes!$B$2:$B$41,"&lt;="&amp;DATE(Ajustes!$B$2,12,31))</f>
        <v/>
      </c>
      <c r="H5">
        <f>E5-F5</f>
        <v/>
      </c>
      <c r="I5">
        <f>IF(E5=0,0,F5/E5)</f>
        <v/>
      </c>
    </row>
    <row r="6">
      <c r="A6" t="inlineStr">
        <is>
          <t>Laura Fernández</t>
        </is>
      </c>
      <c r="B6" t="inlineStr">
        <is>
          <t>Administración</t>
        </is>
      </c>
      <c r="C6">
        <f>Ajustes!$B$4</f>
        <v/>
      </c>
      <c r="D6" t="n">
        <v>1</v>
      </c>
      <c r="E6">
        <f>C6+D6</f>
        <v/>
      </c>
      <c r="F6">
        <f>SUMIFS(Solicitudes!$D$2:$D$41,Solicitudes!$A$2:$A$41,A6,Solicitudes!$E$2:$E$41,"Aprobada",Solicitudes!$B$2:$B$41,"&gt;="&amp;DATE(Ajustes!$B$2,1,1),Solicitudes!$B$2:$B$41,"&lt;="&amp;DATE(Ajustes!$B$2,12,31))</f>
        <v/>
      </c>
      <c r="G6">
        <f>SUMIFS(Solicitudes!$D$2:$D$41,Solicitudes!$A$2:$A$41,A6,Solicitudes!$E$2:$E$41,"Pendiente",Solicitudes!$B$2:$B$41,"&gt;="&amp;DATE(Ajustes!$B$2,1,1),Solicitudes!$B$2:$B$41,"&lt;="&amp;DATE(Ajustes!$B$2,12,31))</f>
        <v/>
      </c>
      <c r="H6">
        <f>E6-F6</f>
        <v/>
      </c>
      <c r="I6">
        <f>IF(E6=0,0,F6/E6)</f>
        <v/>
      </c>
    </row>
    <row r="7">
      <c r="A7" t="inlineStr">
        <is>
          <t>Javier López</t>
        </is>
      </c>
      <c r="B7" t="inlineStr">
        <is>
          <t>Producción</t>
        </is>
      </c>
      <c r="C7">
        <f>Ajustes!$B$4</f>
        <v/>
      </c>
      <c r="D7" t="n">
        <v>0</v>
      </c>
      <c r="E7">
        <f>C7+D7</f>
        <v/>
      </c>
      <c r="F7">
        <f>SUMIFS(Solicitudes!$D$2:$D$41,Solicitudes!$A$2:$A$41,A7,Solicitudes!$E$2:$E$41,"Aprobada",Solicitudes!$B$2:$B$41,"&gt;="&amp;DATE(Ajustes!$B$2,1,1),Solicitudes!$B$2:$B$41,"&lt;="&amp;DATE(Ajustes!$B$2,12,31))</f>
        <v/>
      </c>
      <c r="G7">
        <f>SUMIFS(Solicitudes!$D$2:$D$41,Solicitudes!$A$2:$A$41,A7,Solicitudes!$E$2:$E$41,"Pendiente",Solicitudes!$B$2:$B$41,"&gt;="&amp;DATE(Ajustes!$B$2,1,1),Solicitudes!$B$2:$B$41,"&lt;="&amp;DATE(Ajustes!$B$2,12,31))</f>
        <v/>
      </c>
      <c r="H7">
        <f>E7-F7</f>
        <v/>
      </c>
      <c r="I7">
        <f>IF(E7=0,0,F7/E7)</f>
        <v/>
      </c>
    </row>
    <row r="8">
      <c r="A8" t="inlineStr">
        <is>
          <t>Elena Torres</t>
        </is>
      </c>
      <c r="B8" t="inlineStr">
        <is>
          <t>Atención al cliente</t>
        </is>
      </c>
      <c r="C8">
        <f>Ajustes!$B$4</f>
        <v/>
      </c>
      <c r="D8" t="n">
        <v>4</v>
      </c>
      <c r="E8">
        <f>C8+D8</f>
        <v/>
      </c>
      <c r="F8">
        <f>SUMIFS(Solicitudes!$D$2:$D$41,Solicitudes!$A$2:$A$41,A8,Solicitudes!$E$2:$E$41,"Aprobada",Solicitudes!$B$2:$B$41,"&gt;="&amp;DATE(Ajustes!$B$2,1,1),Solicitudes!$B$2:$B$41,"&lt;="&amp;DATE(Ajustes!$B$2,12,31))</f>
        <v/>
      </c>
      <c r="G8">
        <f>SUMIFS(Solicitudes!$D$2:$D$41,Solicitudes!$A$2:$A$41,A8,Solicitudes!$E$2:$E$41,"Pendiente",Solicitudes!$B$2:$B$41,"&gt;="&amp;DATE(Ajustes!$B$2,1,1),Solicitudes!$B$2:$B$41,"&lt;="&amp;DATE(Ajustes!$B$2,12,31))</f>
        <v/>
      </c>
      <c r="H8">
        <f>E8-F8</f>
        <v/>
      </c>
      <c r="I8">
        <f>IF(E8=0,0,F8/E8)</f>
        <v/>
      </c>
    </row>
    <row r="9">
      <c r="A9" t="inlineStr">
        <is>
          <t>Pablo Navarro</t>
        </is>
      </c>
      <c r="B9" t="inlineStr">
        <is>
          <t>Ventas</t>
        </is>
      </c>
      <c r="C9">
        <f>Ajustes!$B$4</f>
        <v/>
      </c>
      <c r="D9" t="n">
        <v>0</v>
      </c>
      <c r="E9">
        <f>C9+D9</f>
        <v/>
      </c>
      <c r="F9">
        <f>SUMIFS(Solicitudes!$D$2:$D$41,Solicitudes!$A$2:$A$41,A9,Solicitudes!$E$2:$E$41,"Aprobada",Solicitudes!$B$2:$B$41,"&gt;="&amp;DATE(Ajustes!$B$2,1,1),Solicitudes!$B$2:$B$41,"&lt;="&amp;DATE(Ajustes!$B$2,12,31))</f>
        <v/>
      </c>
      <c r="G9">
        <f>SUMIFS(Solicitudes!$D$2:$D$41,Solicitudes!$A$2:$A$41,A9,Solicitudes!$E$2:$E$41,"Pendiente",Solicitudes!$B$2:$B$41,"&gt;="&amp;DATE(Ajustes!$B$2,1,1),Solicitudes!$B$2:$B$41,"&lt;="&amp;DATE(Ajustes!$B$2,12,31))</f>
        <v/>
      </c>
      <c r="H9">
        <f>E9-F9</f>
        <v/>
      </c>
      <c r="I9">
        <f>IF(E9=0,0,F9/E9)</f>
        <v/>
      </c>
    </row>
    <row r="10">
      <c r="A10" t="inlineStr">
        <is>
          <t>Sofía Molina</t>
        </is>
      </c>
      <c r="B10" t="inlineStr">
        <is>
          <t>Producción</t>
        </is>
      </c>
      <c r="C10">
        <f>Ajustes!$B$4</f>
        <v/>
      </c>
      <c r="D10" t="n">
        <v>2</v>
      </c>
      <c r="E10">
        <f>C10+D10</f>
        <v/>
      </c>
      <c r="F10">
        <f>SUMIFS(Solicitudes!$D$2:$D$41,Solicitudes!$A$2:$A$41,A10,Solicitudes!$E$2:$E$41,"Aprobada",Solicitudes!$B$2:$B$41,"&gt;="&amp;DATE(Ajustes!$B$2,1,1),Solicitudes!$B$2:$B$41,"&lt;="&amp;DATE(Ajustes!$B$2,12,31))</f>
        <v/>
      </c>
      <c r="G10">
        <f>SUMIFS(Solicitudes!$D$2:$D$41,Solicitudes!$A$2:$A$41,A10,Solicitudes!$E$2:$E$41,"Pendiente",Solicitudes!$B$2:$B$41,"&gt;="&amp;DATE(Ajustes!$B$2,1,1),Solicitudes!$B$2:$B$41,"&lt;="&amp;DATE(Ajustes!$B$2,12,31))</f>
        <v/>
      </c>
      <c r="H10">
        <f>E10-F10</f>
        <v/>
      </c>
      <c r="I10">
        <f>IF(E10=0,0,F10/E10)</f>
        <v/>
      </c>
    </row>
    <row r="11">
      <c r="A11" t="inlineStr">
        <is>
          <t>David Ortega</t>
        </is>
      </c>
      <c r="B11" t="inlineStr">
        <is>
          <t>Atención al cliente</t>
        </is>
      </c>
      <c r="C11">
        <f>Ajustes!$B$4</f>
        <v/>
      </c>
      <c r="D11" t="n">
        <v>0</v>
      </c>
      <c r="E11">
        <f>C11+D11</f>
        <v/>
      </c>
      <c r="F11">
        <f>SUMIFS(Solicitudes!$D$2:$D$41,Solicitudes!$A$2:$A$41,A11,Solicitudes!$E$2:$E$41,"Aprobada",Solicitudes!$B$2:$B$41,"&gt;="&amp;DATE(Ajustes!$B$2,1,1),Solicitudes!$B$2:$B$41,"&lt;="&amp;DATE(Ajustes!$B$2,12,31))</f>
        <v/>
      </c>
      <c r="G11">
        <f>SUMIFS(Solicitudes!$D$2:$D$41,Solicitudes!$A$2:$A$41,A11,Solicitudes!$E$2:$E$41,"Pendiente",Solicitudes!$B$2:$B$41,"&gt;="&amp;DATE(Ajustes!$B$2,1,1),Solicitudes!$B$2:$B$41,"&lt;="&amp;DATE(Ajustes!$B$2,12,31))</f>
        <v/>
      </c>
      <c r="H11">
        <f>E11-F11</f>
        <v/>
      </c>
      <c r="I11">
        <f>IF(E11=0,0,F11/E11)</f>
        <v/>
      </c>
    </row>
    <row r="12">
      <c r="A12" t="inlineStr">
        <is>
          <t>TOTAL</t>
        </is>
      </c>
      <c r="B12" t="inlineStr"/>
      <c r="C12">
        <f>SUM(C2:C11)</f>
        <v/>
      </c>
      <c r="D12">
        <f>SUM(D2:D11)</f>
        <v/>
      </c>
      <c r="E12">
        <f>SUM(E2:E11)</f>
        <v/>
      </c>
      <c r="F12">
        <f>SUM(F2:F11)</f>
        <v/>
      </c>
      <c r="G12">
        <f>SUM(G2:G11)</f>
        <v/>
      </c>
      <c r="H12">
        <f>SUM(H2:H11)</f>
        <v/>
      </c>
      <c r="I12">
        <f>IF(E12=0,0,F12/E12)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6" customWidth="1" min="3" max="3"/>
    <col width="19" customWidth="1" min="4" max="4"/>
    <col width="14" customWidth="1" min="5" max="5"/>
    <col width="17" customWidth="1" min="6" max="6"/>
  </cols>
  <sheetData>
    <row r="1">
      <c r="A1" s="1" t="inlineStr">
        <is>
          <t>Empleado</t>
        </is>
      </c>
      <c r="B1" s="1" t="inlineStr">
        <is>
          <t>Fecha de inicio</t>
        </is>
      </c>
      <c r="C1" s="1" t="inlineStr">
        <is>
          <t>Fecha de fin</t>
        </is>
      </c>
      <c r="D1" s="1" t="inlineStr">
        <is>
          <t>Días laborables</t>
        </is>
      </c>
      <c r="E1" s="1" t="inlineStr">
        <is>
          <t>Estado</t>
        </is>
      </c>
      <c r="F1" s="1" t="inlineStr">
        <is>
          <t>Observaciones</t>
        </is>
      </c>
    </row>
    <row r="2">
      <c r="A2" t="inlineStr">
        <is>
          <t>Ana García</t>
        </is>
      </c>
      <c r="B2">
        <f>DATE(2027,8,2)</f>
        <v/>
      </c>
      <c r="C2">
        <f>DATE(2027,8,13)</f>
        <v/>
      </c>
      <c r="D2">
        <f>IF(OR(B2="",C2=""),"",NETWORKDAYS(B2,C2,Festivos!$A$2:$A$30))</f>
        <v/>
      </c>
      <c r="E2" t="inlineStr">
        <is>
          <t>Aprobada</t>
        </is>
      </c>
      <c r="F2" t="inlineStr">
        <is>
          <t>Vacaciones de verano</t>
        </is>
      </c>
    </row>
    <row r="3">
      <c r="A3" t="inlineStr">
        <is>
          <t>Luis Martínez</t>
        </is>
      </c>
      <c r="B3">
        <f>DATE(2027,8,2)</f>
        <v/>
      </c>
      <c r="C3">
        <f>DATE(2027,8,20)</f>
        <v/>
      </c>
      <c r="D3">
        <f>IF(OR(B3="",C3=""),"",NETWORKDAYS(B3,C3,Festivos!$A$2:$A$30))</f>
        <v/>
      </c>
      <c r="E3" t="inlineStr">
        <is>
          <t>Aprobada</t>
        </is>
      </c>
      <c r="F3" t="inlineStr">
        <is>
          <t>Tres semanas seguidas</t>
        </is>
      </c>
    </row>
    <row r="4">
      <c r="A4" t="inlineStr">
        <is>
          <t>Marta Sánchez</t>
        </is>
      </c>
      <c r="B4">
        <f>DATE(2027,7,12)</f>
        <v/>
      </c>
      <c r="C4">
        <f>DATE(2027,7,23)</f>
        <v/>
      </c>
      <c r="D4">
        <f>IF(OR(B4="",C4=""),"",NETWORKDAYS(B4,C4,Festivos!$A$2:$A$30))</f>
        <v/>
      </c>
      <c r="E4" t="inlineStr">
        <is>
          <t>Aprobada</t>
        </is>
      </c>
      <c r="F4" t="inlineStr"/>
    </row>
    <row r="5">
      <c r="A5" t="inlineStr">
        <is>
          <t>Carlos Ruiz</t>
        </is>
      </c>
      <c r="B5">
        <f>DATE(2027,8,16)</f>
        <v/>
      </c>
      <c r="C5">
        <f>DATE(2027,8,27)</f>
        <v/>
      </c>
      <c r="D5">
        <f>IF(OR(B5="",C5=""),"",NETWORKDAYS(B5,C5,Festivos!$A$2:$A$30))</f>
        <v/>
      </c>
      <c r="E5" t="inlineStr">
        <is>
          <t>Aprobada</t>
        </is>
      </c>
      <c r="F5" t="inlineStr"/>
    </row>
    <row r="6">
      <c r="A6" t="inlineStr">
        <is>
          <t>Laura Fernández</t>
        </is>
      </c>
      <c r="B6">
        <f>DATE(2027,4,5)</f>
        <v/>
      </c>
      <c r="C6">
        <f>DATE(2027,4,9)</f>
        <v/>
      </c>
      <c r="D6">
        <f>IF(OR(B6="",C6=""),"",NETWORKDAYS(B6,C6,Festivos!$A$2:$A$30))</f>
        <v/>
      </c>
      <c r="E6" t="inlineStr">
        <is>
          <t>Aprobada</t>
        </is>
      </c>
      <c r="F6" t="inlineStr">
        <is>
          <t>Semana de Pascua</t>
        </is>
      </c>
    </row>
    <row r="7">
      <c r="A7" t="inlineStr">
        <is>
          <t>Javier López</t>
        </is>
      </c>
      <c r="B7">
        <f>DATE(2027,8,9)</f>
        <v/>
      </c>
      <c r="C7">
        <f>DATE(2027,8,20)</f>
        <v/>
      </c>
      <c r="D7">
        <f>IF(OR(B7="",C7=""),"",NETWORKDAYS(B7,C7,Festivos!$A$2:$A$30))</f>
        <v/>
      </c>
      <c r="E7" t="inlineStr">
        <is>
          <t>Pendiente</t>
        </is>
      </c>
      <c r="F7" t="inlineStr">
        <is>
          <t>Coincide con Carlos Ruiz</t>
        </is>
      </c>
    </row>
    <row r="8">
      <c r="A8" t="inlineStr">
        <is>
          <t>Elena Torres</t>
        </is>
      </c>
      <c r="B8">
        <f>DATE(2027,12,20)</f>
        <v/>
      </c>
      <c r="C8">
        <f>DATE(2027,12,31)</f>
        <v/>
      </c>
      <c r="D8">
        <f>IF(OR(B8="",C8=""),"",NETWORKDAYS(B8,C8,Festivos!$A$2:$A$30))</f>
        <v/>
      </c>
      <c r="E8" t="inlineStr">
        <is>
          <t>Aprobada</t>
        </is>
      </c>
      <c r="F8" t="inlineStr">
        <is>
          <t>Navidad</t>
        </is>
      </c>
    </row>
    <row r="9">
      <c r="A9" t="inlineStr">
        <is>
          <t>Pablo Navarro</t>
        </is>
      </c>
      <c r="B9">
        <f>DATE(2027,9,6)</f>
        <v/>
      </c>
      <c r="C9">
        <f>DATE(2027,9,10)</f>
        <v/>
      </c>
      <c r="D9">
        <f>IF(OR(B9="",C9=""),"",NETWORKDAYS(B9,C9,Festivos!$A$2:$A$30))</f>
        <v/>
      </c>
      <c r="E9" t="inlineStr">
        <is>
          <t>Pendiente</t>
        </is>
      </c>
      <c r="F9" t="inlineStr"/>
    </row>
    <row r="10">
      <c r="A10" t="inlineStr">
        <is>
          <t>Sofía Molina</t>
        </is>
      </c>
      <c r="B10">
        <f>DATE(2027,7,26)</f>
        <v/>
      </c>
      <c r="C10">
        <f>DATE(2027,8,6)</f>
        <v/>
      </c>
      <c r="D10">
        <f>IF(OR(B10="",C10=""),"",NETWORKDAYS(B10,C10,Festivos!$A$2:$A$30))</f>
        <v/>
      </c>
      <c r="E10" t="inlineStr">
        <is>
          <t>Aprobada</t>
        </is>
      </c>
      <c r="F10" t="inlineStr"/>
    </row>
    <row r="11">
      <c r="A11" t="inlineStr">
        <is>
          <t>David Ortega</t>
        </is>
      </c>
      <c r="B11">
        <f>DATE(2027,3,22)</f>
        <v/>
      </c>
      <c r="C11">
        <f>DATE(2027,3,26)</f>
        <v/>
      </c>
      <c r="D11">
        <f>IF(OR(B11="",C11=""),"",NETWORKDAYS(B11,C11,Festivos!$A$2:$A$30))</f>
        <v/>
      </c>
      <c r="E11" t="inlineStr">
        <is>
          <t>Aprobada</t>
        </is>
      </c>
      <c r="F11" t="inlineStr"/>
    </row>
    <row r="12">
      <c r="A12" t="inlineStr">
        <is>
          <t>Ana García</t>
        </is>
      </c>
      <c r="B12">
        <f>DATE(2027,12,27)</f>
        <v/>
      </c>
      <c r="C12">
        <f>DATE(2027,12,31)</f>
        <v/>
      </c>
      <c r="D12">
        <f>IF(OR(B12="",C12=""),"",NETWORKDAYS(B12,C12,Festivos!$A$2:$A$30))</f>
        <v/>
      </c>
      <c r="E12" t="inlineStr">
        <is>
          <t>Aprobada</t>
        </is>
      </c>
      <c r="F12" t="inlineStr"/>
    </row>
    <row r="13">
      <c r="A13" t="inlineStr">
        <is>
          <t>Luis Martínez</t>
        </is>
      </c>
      <c r="B13">
        <f>DATE(2027,4,26)</f>
        <v/>
      </c>
      <c r="C13">
        <f>DATE(2027,4,30)</f>
        <v/>
      </c>
      <c r="D13">
        <f>IF(OR(B13="",C13=""),"",NETWORKDAYS(B13,C13,Festivos!$A$2:$A$30))</f>
        <v/>
      </c>
      <c r="E13" t="inlineStr">
        <is>
          <t>Rechazada</t>
        </is>
      </c>
      <c r="F13" t="inlineStr">
        <is>
          <t>Pico de trabajo; se propuso otra fecha</t>
        </is>
      </c>
    </row>
    <row r="14">
      <c r="D14">
        <f>IF(OR(B14="",C14=""),"",NETWORKDAYS(B14,C14,Festivos!$A$2:$A$30))</f>
        <v/>
      </c>
    </row>
    <row r="15">
      <c r="D15">
        <f>IF(OR(B15="",C15=""),"",NETWORKDAYS(B15,C15,Festivos!$A$2:$A$30))</f>
        <v/>
      </c>
    </row>
    <row r="16">
      <c r="D16">
        <f>IF(OR(B16="",C16=""),"",NETWORKDAYS(B16,C16,Festivos!$A$2:$A$30))</f>
        <v/>
      </c>
    </row>
    <row r="17">
      <c r="D17">
        <f>IF(OR(B17="",C17=""),"",NETWORKDAYS(B17,C17,Festivos!$A$2:$A$30))</f>
        <v/>
      </c>
    </row>
    <row r="18">
      <c r="D18">
        <f>IF(OR(B18="",C18=""),"",NETWORKDAYS(B18,C18,Festivos!$A$2:$A$30))</f>
        <v/>
      </c>
    </row>
    <row r="19">
      <c r="D19">
        <f>IF(OR(B19="",C19=""),"",NETWORKDAYS(B19,C19,Festivos!$A$2:$A$30))</f>
        <v/>
      </c>
    </row>
    <row r="20">
      <c r="D20">
        <f>IF(OR(B20="",C20=""),"",NETWORKDAYS(B20,C20,Festivos!$A$2:$A$30))</f>
        <v/>
      </c>
    </row>
    <row r="21">
      <c r="D21">
        <f>IF(OR(B21="",C21=""),"",NETWORKDAYS(B21,C21,Festivos!$A$2:$A$30))</f>
        <v/>
      </c>
    </row>
    <row r="22">
      <c r="D22">
        <f>IF(OR(B22="",C22=""),"",NETWORKDAYS(B22,C22,Festivos!$A$2:$A$30))</f>
        <v/>
      </c>
    </row>
    <row r="23">
      <c r="D23">
        <f>IF(OR(B23="",C23=""),"",NETWORKDAYS(B23,C23,Festivos!$A$2:$A$30))</f>
        <v/>
      </c>
    </row>
    <row r="24">
      <c r="D24">
        <f>IF(OR(B24="",C24=""),"",NETWORKDAYS(B24,C24,Festivos!$A$2:$A$30))</f>
        <v/>
      </c>
    </row>
    <row r="25">
      <c r="D25">
        <f>IF(OR(B25="",C25=""),"",NETWORKDAYS(B25,C25,Festivos!$A$2:$A$30))</f>
        <v/>
      </c>
    </row>
    <row r="26">
      <c r="D26">
        <f>IF(OR(B26="",C26=""),"",NETWORKDAYS(B26,C26,Festivos!$A$2:$A$30))</f>
        <v/>
      </c>
    </row>
    <row r="27">
      <c r="D27">
        <f>IF(OR(B27="",C27=""),"",NETWORKDAYS(B27,C27,Festivos!$A$2:$A$30))</f>
        <v/>
      </c>
    </row>
    <row r="28">
      <c r="D28">
        <f>IF(OR(B28="",C28=""),"",NETWORKDAYS(B28,C28,Festivos!$A$2:$A$30))</f>
        <v/>
      </c>
    </row>
    <row r="29">
      <c r="D29">
        <f>IF(OR(B29="",C29=""),"",NETWORKDAYS(B29,C29,Festivos!$A$2:$A$30))</f>
        <v/>
      </c>
    </row>
    <row r="30">
      <c r="D30">
        <f>IF(OR(B30="",C30=""),"",NETWORKDAYS(B30,C30,Festivos!$A$2:$A$30))</f>
        <v/>
      </c>
    </row>
    <row r="31">
      <c r="D31">
        <f>IF(OR(B31="",C31=""),"",NETWORKDAYS(B31,C31,Festivos!$A$2:$A$30))</f>
        <v/>
      </c>
    </row>
    <row r="32">
      <c r="D32">
        <f>IF(OR(B32="",C32=""),"",NETWORKDAYS(B32,C32,Festivos!$A$2:$A$30))</f>
        <v/>
      </c>
    </row>
    <row r="33">
      <c r="D33">
        <f>IF(OR(B33="",C33=""),"",NETWORKDAYS(B33,C33,Festivos!$A$2:$A$30))</f>
        <v/>
      </c>
    </row>
    <row r="34">
      <c r="D34">
        <f>IF(OR(B34="",C34=""),"",NETWORKDAYS(B34,C34,Festivos!$A$2:$A$30))</f>
        <v/>
      </c>
    </row>
    <row r="35">
      <c r="D35">
        <f>IF(OR(B35="",C35=""),"",NETWORKDAYS(B35,C35,Festivos!$A$2:$A$30))</f>
        <v/>
      </c>
    </row>
    <row r="36">
      <c r="D36">
        <f>IF(OR(B36="",C36=""),"",NETWORKDAYS(B36,C36,Festivos!$A$2:$A$30))</f>
        <v/>
      </c>
    </row>
    <row r="37">
      <c r="D37">
        <f>IF(OR(B37="",C37=""),"",NETWORKDAYS(B37,C37,Festivos!$A$2:$A$30))</f>
        <v/>
      </c>
    </row>
    <row r="38">
      <c r="D38">
        <f>IF(OR(B38="",C38=""),"",NETWORKDAYS(B38,C38,Festivos!$A$2:$A$30))</f>
        <v/>
      </c>
    </row>
    <row r="39">
      <c r="D39">
        <f>IF(OR(B39="",C39=""),"",NETWORKDAYS(B39,C39,Festivos!$A$2:$A$30))</f>
        <v/>
      </c>
    </row>
    <row r="40">
      <c r="D40">
        <f>IF(OR(B40="",C40=""),"",NETWORKDAYS(B40,C40,Festivos!$A$2:$A$30))</f>
        <v/>
      </c>
    </row>
    <row r="41">
      <c r="D41">
        <f>IF(OR(B41="",C41=""),"",NETWORKDAYS(B41,C41,Festivos!$A$2:$A$30))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Fecha</t>
        </is>
      </c>
      <c r="B1" s="1" t="inlineStr">
        <is>
          <t>Festivo (ejemplo, edítalo)</t>
        </is>
      </c>
    </row>
    <row r="2">
      <c r="A2">
        <f>DATE(2027,1,1)</f>
        <v/>
      </c>
      <c r="B2" t="inlineStr">
        <is>
          <t>Año Nuevo</t>
        </is>
      </c>
    </row>
    <row r="3">
      <c r="A3">
        <f>DATE(2027,5,1)</f>
        <v/>
      </c>
      <c r="B3" t="inlineStr">
        <is>
          <t>Día del Trabajo</t>
        </is>
      </c>
    </row>
    <row r="4">
      <c r="A4">
        <f>DATE(2027,12,25)</f>
        <v/>
      </c>
      <c r="B4" t="inlineStr">
        <is>
          <t>Navidad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2026-10-13T12:44:31Z</dcterms:created>
  <dcterms:modified xsi:type="dcterms:W3CDTF">2026-10-13T12:44:31Z</dcterms:modified>
</cp:coreProperties>
</file>